
<file path=[Content_Types].xml><?xml version="1.0" encoding="utf-8"?>
<Types xmlns="http://schemas.openxmlformats.org/package/2006/content-types">
  <Default Extension="bin"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rinterSettings/printerSettings1.bin" ContentType="application/vnd.openxmlformats-officedocument.spreadsheetml.printerSettings"/>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31"/>
  <workbookPr defaultThemeVersion="166925"/>
  <mc:AlternateContent xmlns:mc="http://schemas.openxmlformats.org/markup-compatibility/2006">
    <mc:Choice Requires="x15">
      <x15ac:absPath xmlns:x15ac="http://schemas.microsoft.com/office/spreadsheetml/2010/11/ac" url="https://itservicesefficioconsulting.sharepoint.com/sites/CECG/Shared Documents/Archived - PLEASE USE LINK BELOW/5. Procurement Guide/03 Guide and Templates/Templates/"/>
    </mc:Choice>
  </mc:AlternateContent>
  <xr:revisionPtr revIDLastSave="0" documentId="8_{3C2D73A9-1665-4541-927B-F8B52CC139BA}" xr6:coauthVersionLast="47" xr6:coauthVersionMax="47" xr10:uidLastSave="{00000000-0000-0000-0000-000000000000}"/>
  <workbookProtection workbookAlgorithmName="SHA-512" workbookHashValue="fhwihxChXluhbdZI3xW+Je2S+H+4JSS/TDTS+5hB5pHqSChPc1BNLK67tsTaqnokLFjHzp+dICVVegR8Ab4SOQ==" workbookSaltValue="KFZqjMJu2hcPRUeembnE9w==" workbookSpinCount="100000" lockStructure="1"/>
  <bookViews>
    <workbookView xWindow="4740" yWindow="-16320" windowWidth="29040" windowHeight="15840" xr2:uid="{1552DF53-B9D7-4587-9743-05C6E631BF81}"/>
  </bookViews>
  <sheets>
    <sheet name="Glossary" sheetId="10" r:id="rId1"/>
    <sheet name="Step1-RES Feasibility Checklist" sheetId="3" r:id="rId2"/>
    <sheet name="Lists" sheetId="5" state="hidden" r:id="rId3"/>
    <sheet name="PV Feasibility Rating" sheetId="11"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 i="11" l="1"/>
  <c r="G5" i="11"/>
  <c r="G8" i="11"/>
  <c r="D15" i="3"/>
  <c r="E15" i="3" s="1"/>
  <c r="E22" i="3"/>
  <c r="E5" i="11" l="1"/>
  <c r="F5" i="11"/>
  <c r="F12" i="11" l="1"/>
  <c r="E12" i="11"/>
  <c r="F11" i="11"/>
  <c r="E11" i="11"/>
  <c r="F10" i="11"/>
  <c r="E10" i="11"/>
  <c r="F9" i="11"/>
  <c r="E9" i="11"/>
  <c r="F8" i="11"/>
  <c r="E8" i="11"/>
  <c r="F7" i="11"/>
  <c r="E7" i="11"/>
  <c r="F6" i="11"/>
  <c r="E6" i="11"/>
  <c r="F4" i="11"/>
  <c r="E4" i="11"/>
  <c r="E38" i="3"/>
  <c r="E35" i="3"/>
  <c r="D14" i="3" s="1"/>
  <c r="E14" i="3" s="1"/>
  <c r="E31" i="3"/>
  <c r="D13" i="3" s="1"/>
  <c r="E13" i="3" s="1"/>
  <c r="E27" i="3"/>
  <c r="E26" i="3"/>
  <c r="E23" i="3"/>
  <c r="E21" i="3"/>
  <c r="D12" i="3" s="1"/>
  <c r="E12" i="3" s="1"/>
  <c r="J6" i="11" l="1"/>
  <c r="J4" i="11"/>
  <c r="J5" i="11"/>
  <c r="N4" i="11" l="1"/>
  <c r="M4" i="11" s="1"/>
</calcChain>
</file>

<file path=xl/sharedStrings.xml><?xml version="1.0" encoding="utf-8"?>
<sst xmlns="http://schemas.openxmlformats.org/spreadsheetml/2006/main" count="163" uniqueCount="127">
  <si>
    <t>RES Procurement Guide</t>
  </si>
  <si>
    <t>Glossary</t>
  </si>
  <si>
    <t>Term</t>
  </si>
  <si>
    <t>Abbreviation</t>
  </si>
  <si>
    <t>Definition</t>
  </si>
  <si>
    <t>Chartered Institution of Building Services Engineers</t>
  </si>
  <si>
    <t>CIBSE</t>
  </si>
  <si>
    <t>Professional engineering institution based in the United Kingdom, dedicated to promoting and advancing the science, art, and practice of building services engineering</t>
  </si>
  <si>
    <t>Demand-side response</t>
  </si>
  <si>
    <t>DSR</t>
  </si>
  <si>
    <t xml:space="preserve">Set of practices used in the field of energy management and electricity grid operation which involves adjusting electricity consumption patterns in response to changing supply and demand conditions on the grid. </t>
  </si>
  <si>
    <t>Electric Vehicle</t>
  </si>
  <si>
    <t>EV</t>
  </si>
  <si>
    <t>Type of automobile that is powered by electricity rather than traditional internal combustion engines that run on gasoline or diesel</t>
  </si>
  <si>
    <t>Fast Charging</t>
  </si>
  <si>
    <t>-</t>
  </si>
  <si>
    <t>There are different charging speeds available for EVs, depending on the power rating of the charger you use. Fast chargers typically take between 3 and 4 hours to charge an EV (depending on the battery size) from empty to full. Slow chargers take long at around 8 to 10 hours. There are also rapid chargers usually found in motorway service stations which can take less than an hour to charge from empty.</t>
  </si>
  <si>
    <t>International Organization for Standardisation</t>
  </si>
  <si>
    <t>ISO</t>
  </si>
  <si>
    <t>International non-governmental organization made up of national standards bodies that develops and publishes a wide range of proprietary, industrial, and commercial standards</t>
  </si>
  <si>
    <t>Peak demand</t>
  </si>
  <si>
    <t>In the context of DSR, this relates to periods during the day and seasons of the year, during which the electricity demand on the grid is at its highest.</t>
  </si>
  <si>
    <t>Photovoltaic</t>
  </si>
  <si>
    <t>PV</t>
  </si>
  <si>
    <t>Technology and process of generating electricity from sunlight using photovoltaic cells or solar cells</t>
  </si>
  <si>
    <t>Renewable Energy Solution</t>
  </si>
  <si>
    <t>RES</t>
  </si>
  <si>
    <t>Method or system that harnesses energy from renewable sources to meet various energy needs while minimizing the environmental impact and reducing reliance on non-renewable fossil fuels</t>
  </si>
  <si>
    <t>Step 1 - RES Feasibility Checklist</t>
  </si>
  <si>
    <t>Instructions</t>
  </si>
  <si>
    <t>1.</t>
  </si>
  <si>
    <t>Enter responses to the feasibility checklist questions in the 'yellow' cells. If you are unable to answer all questions, simply work through the questions you are able to respond to.</t>
  </si>
  <si>
    <t>2.</t>
  </si>
  <si>
    <t>Once you have provided your responses, the summary table below will give an assessment on the feasibility of each RES technology for your site.</t>
  </si>
  <si>
    <t>Feasible?*</t>
  </si>
  <si>
    <t>Rating</t>
  </si>
  <si>
    <t>Solar PV</t>
  </si>
  <si>
    <t>EV Charging</t>
  </si>
  <si>
    <t>Battery Storage</t>
  </si>
  <si>
    <t>Demand-side Response (DSR)</t>
  </si>
  <si>
    <t>*Based on provided responses, subject to gaining the necessary approvals where required and will need to be verified in Step 3</t>
  </si>
  <si>
    <t>Response</t>
  </si>
  <si>
    <t>Feasible?</t>
  </si>
  <si>
    <t>Guidance</t>
  </si>
  <si>
    <t>Do you have available roof, ground or wall space for a solar PV installation?</t>
  </si>
  <si>
    <r>
      <rPr>
        <sz val="10"/>
        <color rgb="FF000000"/>
        <rFont val="Arial"/>
        <family val="2"/>
      </rPr>
      <t>If you have no available space, then PV is likely not feasible for your sites.
A general rule of thumb, around 6m</t>
    </r>
    <r>
      <rPr>
        <vertAlign val="superscript"/>
        <sz val="10"/>
        <color rgb="FF000000"/>
        <rFont val="Arial"/>
        <family val="2"/>
      </rPr>
      <t>2</t>
    </r>
    <r>
      <rPr>
        <sz val="10"/>
        <color rgb="FF000000"/>
        <rFont val="Arial"/>
        <family val="2"/>
      </rPr>
      <t xml:space="preserve"> of roof/ground space is required to generate 1 kilowatt of capacity installed (kWp). Commercial PV installations could be as small as 10kWp or up to 250kWp or larger, depending on available space and electricity consumption patterns.</t>
    </r>
  </si>
  <si>
    <t>What is the orientation i.e. north/south/east/west of the available roof, ground or wall space?</t>
  </si>
  <si>
    <r>
      <t xml:space="preserve">In the northern hemisphere (further away from the equator), south-facing installations are ideal. East and West-facing installations can be combined to match on-site needs. North-facing roof/ground space is not ideal as the lack of direct sun significantly reduces the generation capacity and is therefore not recommended for PV installations. The reverse is the case in the southern hemisphere with north-facing orientations receiving the most sun. 
</t>
    </r>
    <r>
      <rPr>
        <b/>
        <sz val="10"/>
        <rFont val="Arial"/>
        <family val="2"/>
      </rPr>
      <t>PLEASE NOTE that the feasibility assessment here is based on a northern hemisphere location.</t>
    </r>
  </si>
  <si>
    <t>Is the proposed PV installation space partially or fully shaded e.g. by adjacent buildings, trees etc?</t>
  </si>
  <si>
    <t>Shading impacts the overall electricity generation output and performance of the solar panels. Minimise shading for optimum output. Partial shading can be managed through selective panel placement; however, if your space is fully shaded, PV is not feasible.</t>
  </si>
  <si>
    <t>For roof-mounted solar PV, what type of roof is it? e.g. flat, pitched</t>
  </si>
  <si>
    <t>Flat roofs allow flexibility in choosing the optimal angle (30 to 35 degrees) for the solar panel whilst pitched roofs may impact optimal angles</t>
  </si>
  <si>
    <r>
      <t>For pitched roof installations, what is the roof pitch?
(Please enter numberic value of the roof pitch in degrees between 0 and 90</t>
    </r>
    <r>
      <rPr>
        <sz val="10"/>
        <rFont val="Calibri"/>
        <family val="2"/>
      </rPr>
      <t>°</t>
    </r>
    <r>
      <rPr>
        <sz val="8"/>
        <rFont val="Arial"/>
        <family val="2"/>
      </rPr>
      <t>)</t>
    </r>
  </si>
  <si>
    <t>Roof pitch is the steepness of your roof. The optimum angle for PV installation is 30-35 degrees. If the roof pitch is greater than 50 degrees, this begins to limit the installation capacity and so above this pitch, PV is less feasible for pitched roof installations.
If a development plan exists for your building, then it will include the direction of the roof ridge and the roof pitch. This will save you measuring it yourself or needing a contractor to do this.</t>
  </si>
  <si>
    <t>For roof-mounted solar PV, is the roof structure capable of supporting a solar PV installation?</t>
  </si>
  <si>
    <t>Solar panels can be installed on the vast majority of roofs without the need for additional support, but a structural engineer should always evaluate the structural integrity of a building first. Consult a structural engineer to assess the load-bearing capacity of the roof. This may be offered as part of a supplier survey in Step 3 of this guide.</t>
  </si>
  <si>
    <t>For roof-mounted solar PV, what kind of roof covering is used?</t>
  </si>
  <si>
    <t>Most roof types are compatible with solar panels, but some roof material can impact the installation as well as the roof's load bearing capacity. This will be checked in the structural engineer's assessment.</t>
  </si>
  <si>
    <t>Do you need to seek approval to install solar PV on this space e.g. from landlord, planning permission etc?</t>
  </si>
  <si>
    <t>If approval is needed, consider who you need to seek approvals from and understand potential costs and timelines</t>
  </si>
  <si>
    <t>Do you have stable on-site electricity demand on site to support the solar PV electricity output?</t>
  </si>
  <si>
    <t xml:space="preserve">Your generated electricity will need to be used somewhere. If this cannot be matched to on-site usage, battery storage can help store generated electricity during the day for use at nighttime. Alternatively, electricity can be exported to the grid or to neighbouring sites with matched demand. </t>
  </si>
  <si>
    <t>EV charging</t>
  </si>
  <si>
    <t>Do you foresee a demand for on-site electric vehicle charging on your premises, now or in the future?</t>
  </si>
  <si>
    <t>EVs are becoming an increasingly popular and competitive option for clean transport, so the demand for charging points is only likely to increase. If you have an existing fleet of electric vehicles or plan to transition your existing fleet to electric then on-site electric vehicle charging could be right for your business. You may also want to consider making EV charging available to your customers or to the public for a fee - any income from public charging services would feed into the business case for the installation.</t>
  </si>
  <si>
    <t>Do your existing electricity supplies have enough capacity to power potential EV charging points?</t>
  </si>
  <si>
    <t>You may need to consult with your network operator or utilities provider to determine whether the electricity supply to your site will support EV charging infrastructure. Consider how many chargers you might need for the number of EVs you expect and how many might require concurrent charging. Also consider whether you require fast charging or if slow charging is sufficient. These factors will impact the electricity capacity needed to supply your EV chargers. If a new electricity supply is required, you will need to request one from your network operator or equivalent.</t>
  </si>
  <si>
    <t>Battery storage</t>
  </si>
  <si>
    <t>Do you need battery storage to absorb generated PV electricity during periods of low on-site demand? (See question 9)</t>
  </si>
  <si>
    <t>Battery storage can help complement solar PV installations enabling storage of electricity generated during periods of low on-site demand. Alternatively, depending on your location, utilities may offer payment for excess generated electricity that is fed back to the grid.</t>
  </si>
  <si>
    <t>Do you require battery storage to provide an on-site backup source of electricity?</t>
  </si>
  <si>
    <t>Battery storage may not be needed with a solar PV installation i.e. where PV generated electricity is well matched with on-site consumption. However, as part of your site resilience strategy, you may also consider battery storage as a back-up electricity source, which could in turn form part of a demand-side response (DSR) system.</t>
  </si>
  <si>
    <t>Demand-side Response</t>
  </si>
  <si>
    <t>Are you able to adjust your current electricity consumption flexibly to enable demand-side response?</t>
  </si>
  <si>
    <t>Demand-side response (DSR) refers to a set of practices used in the field of energy management and electricity grid operation which involves adjusting electricity consumption patterns in response to changing supply and demand conditions on the grid. This may look like turning off high energy consuming equipment and/or processes and delaying their use as required.</t>
  </si>
  <si>
    <t>Are you able to provide additional capacity to the grid through battery storage, electric vehicles (now or in the future)?</t>
  </si>
  <si>
    <t>Available DSR programmes will vary by geography, you will need to verify what is available to you with your utility provider. Consumers who participate in DSR programs may receive financial incentives or lower rates for reducing their electricity usage during peak periods.</t>
  </si>
  <si>
    <t>Orientation</t>
  </si>
  <si>
    <t>Profile</t>
  </si>
  <si>
    <t>Yes/No</t>
  </si>
  <si>
    <t>Shading</t>
  </si>
  <si>
    <t>Roof type</t>
  </si>
  <si>
    <t>Roof material</t>
  </si>
  <si>
    <t>Charging speed</t>
  </si>
  <si>
    <t>North</t>
  </si>
  <si>
    <t>Monday to Sunday</t>
  </si>
  <si>
    <t>Yes</t>
  </si>
  <si>
    <t>No shading</t>
  </si>
  <si>
    <t xml:space="preserve">Flat </t>
  </si>
  <si>
    <t>Asphalt Tiles</t>
  </si>
  <si>
    <t>Fast</t>
  </si>
  <si>
    <t>South</t>
  </si>
  <si>
    <t>Monday to Friday</t>
  </si>
  <si>
    <t>No</t>
  </si>
  <si>
    <t>Partial shading</t>
  </si>
  <si>
    <t>Pitched</t>
  </si>
  <si>
    <t>Clay Tile</t>
  </si>
  <si>
    <t>Slow</t>
  </si>
  <si>
    <t>East</t>
  </si>
  <si>
    <t>Saturday to Sunday</t>
  </si>
  <si>
    <t>Maybe</t>
  </si>
  <si>
    <t>Full shading</t>
  </si>
  <si>
    <t>I don't know</t>
  </si>
  <si>
    <t>Composite</t>
  </si>
  <si>
    <t>West</t>
  </si>
  <si>
    <t>1 day per week</t>
  </si>
  <si>
    <t>Gravel</t>
  </si>
  <si>
    <t>Northeast</t>
  </si>
  <si>
    <t>2 days per week</t>
  </si>
  <si>
    <t>Metal</t>
  </si>
  <si>
    <t>Northwest</t>
  </si>
  <si>
    <t>3 days per week</t>
  </si>
  <si>
    <t>Others</t>
  </si>
  <si>
    <t>Southeast</t>
  </si>
  <si>
    <t>4 days per week</t>
  </si>
  <si>
    <t>Tile</t>
  </si>
  <si>
    <t>Southwest</t>
  </si>
  <si>
    <t>Tar</t>
  </si>
  <si>
    <t>East and West</t>
  </si>
  <si>
    <t>Feasibility Rating</t>
  </si>
  <si>
    <t>Solar PV Questions</t>
  </si>
  <si>
    <t>Count</t>
  </si>
  <si>
    <t>Score</t>
  </si>
  <si>
    <t>Overall feasibility rating/score</t>
  </si>
  <si>
    <t>Low</t>
  </si>
  <si>
    <t>High</t>
  </si>
  <si>
    <t>Medium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</si>
</sst>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sz val="11"/>
      <color theme="1"/>
      <name val="Calibri"/>
      <family val="2"/>
      <scheme val="minor"/>
    </font>
    <font>
      <sz val="10"/>
      <name val="Arial"/>
      <family val="2"/>
    </font>
    <font>
      <b/>
      <sz val="14"/>
      <color rgb="FF0D2240"/>
      <name val="Arial"/>
      <family val="2"/>
    </font>
    <font>
      <b/>
      <sz val="14"/>
      <color rgb="FF0073CF"/>
      <name val="Arial"/>
      <family val="2"/>
    </font>
    <font>
      <b/>
      <sz val="10"/>
      <color indexed="18"/>
      <name val="Arial"/>
      <family val="2"/>
    </font>
    <font>
      <sz val="10"/>
      <color theme="1"/>
      <name val="Arial"/>
      <family val="2"/>
    </font>
    <font>
      <b/>
      <sz val="10"/>
      <name val="Arial"/>
      <family val="2"/>
    </font>
    <font>
      <i/>
      <sz val="11"/>
      <color theme="1"/>
      <name val="Calibri"/>
      <family val="2"/>
      <scheme val="minor"/>
    </font>
    <font>
      <b/>
      <sz val="11"/>
      <name val="Arial"/>
      <family val="2"/>
    </font>
    <font>
      <sz val="10"/>
      <color rgb="FF000000"/>
      <name val="Arial"/>
      <family val="2"/>
    </font>
    <font>
      <vertAlign val="superscript"/>
      <sz val="10"/>
      <color rgb="FF000000"/>
      <name val="Arial"/>
      <family val="2"/>
    </font>
    <font>
      <sz val="10"/>
      <name val="Calibri"/>
      <family val="2"/>
    </font>
    <font>
      <sz val="8"/>
      <name val="Arial"/>
      <family val="2"/>
    </font>
  </fonts>
  <fills count="5">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rgb="FFFFFFCC"/>
        <bgColor indexed="64"/>
      </patternFill>
    </fill>
  </fills>
  <borders count="5">
    <border>
      <left/>
      <right/>
      <top/>
      <bottom/>
      <diagonal/>
    </border>
    <border>
      <left style="thin">
        <color indexed="18"/>
      </left>
      <right style="thin">
        <color indexed="18"/>
      </right>
      <top style="hair">
        <color indexed="18"/>
      </top>
      <bottom style="thin">
        <color indexed="18"/>
      </bottom>
      <diagonal/>
    </border>
    <border>
      <left style="thin">
        <color indexed="18"/>
      </left>
      <right style="thin">
        <color indexed="18"/>
      </right>
      <top style="hair">
        <color indexed="18"/>
      </top>
      <bottom style="hair">
        <color indexed="18"/>
      </bottom>
      <diagonal/>
    </border>
    <border>
      <left style="thin">
        <color indexed="18"/>
      </left>
      <right style="thin">
        <color indexed="18"/>
      </right>
      <top style="thin">
        <color indexed="18"/>
      </top>
      <bottom style="thin">
        <color indexed="18"/>
      </bottom>
      <diagonal/>
    </border>
    <border>
      <left style="thin">
        <color indexed="18"/>
      </left>
      <right style="thin">
        <color indexed="18"/>
      </right>
      <top style="thin">
        <color indexed="18"/>
      </top>
      <bottom style="hair">
        <color indexed="18"/>
      </bottom>
      <diagonal/>
    </border>
  </borders>
  <cellStyleXfs count="9">
    <xf numFmtId="0" fontId="0" fillId="0" borderId="0"/>
    <xf numFmtId="0" fontId="2" fillId="0" borderId="0"/>
    <xf numFmtId="0" fontId="2" fillId="0" borderId="2" applyNumberFormat="0" applyFill="0" applyProtection="0"/>
    <xf numFmtId="0" fontId="2" fillId="0" borderId="4" applyNumberFormat="0" applyFill="0" applyProtection="0"/>
    <xf numFmtId="0" fontId="2" fillId="0" borderId="1" applyNumberFormat="0" applyFill="0" applyProtection="0"/>
    <xf numFmtId="0" fontId="5" fillId="0" borderId="3" applyNumberFormat="0">
      <alignment horizontal="center" vertical="center" wrapText="1"/>
    </xf>
    <xf numFmtId="0" fontId="5" fillId="3" borderId="3" applyNumberFormat="0" applyProtection="0">
      <alignment horizontal="centerContinuous" vertical="center" wrapText="1"/>
    </xf>
    <xf numFmtId="0" fontId="1" fillId="0" borderId="3" applyNumberFormat="0" applyFill="0" applyAlignment="0" applyProtection="0"/>
    <xf numFmtId="0" fontId="5" fillId="0" borderId="3" applyNumberFormat="0" applyProtection="0">
      <alignment horizontal="left" vertical="center" wrapText="1"/>
    </xf>
  </cellStyleXfs>
  <cellXfs count="46">
    <xf numFmtId="0" fontId="0" fillId="0" borderId="0" xfId="0"/>
    <xf numFmtId="0" fontId="3" fillId="2" borderId="0" xfId="1" applyFont="1" applyFill="1" applyAlignment="1">
      <alignment vertical="center"/>
    </xf>
    <xf numFmtId="0" fontId="0" fillId="2" borderId="0" xfId="0" applyFill="1"/>
    <xf numFmtId="0" fontId="4" fillId="2" borderId="0" xfId="0" applyFont="1" applyFill="1" applyAlignment="1">
      <alignment vertical="center"/>
    </xf>
    <xf numFmtId="0" fontId="5" fillId="2" borderId="3" xfId="5" applyFill="1">
      <alignment horizontal="center" vertical="center" wrapText="1"/>
    </xf>
    <xf numFmtId="0" fontId="2" fillId="2" borderId="2" xfId="2" applyFill="1"/>
    <xf numFmtId="0" fontId="2" fillId="2" borderId="4" xfId="3" applyFill="1"/>
    <xf numFmtId="0" fontId="2" fillId="2" borderId="1" xfId="4" applyFill="1"/>
    <xf numFmtId="0" fontId="5" fillId="0" borderId="3" xfId="5">
      <alignment horizontal="center" vertical="center" wrapText="1"/>
    </xf>
    <xf numFmtId="0" fontId="0" fillId="2" borderId="0" xfId="0" applyFill="1" applyAlignment="1">
      <alignment wrapText="1"/>
    </xf>
    <xf numFmtId="0" fontId="2" fillId="0" borderId="2" xfId="2" applyAlignment="1">
      <alignment vertical="center" wrapText="1"/>
    </xf>
    <xf numFmtId="0" fontId="2" fillId="2" borderId="2" xfId="2" applyFill="1" applyAlignment="1">
      <alignment horizontal="left" vertical="center" wrapText="1"/>
    </xf>
    <xf numFmtId="0" fontId="2" fillId="2" borderId="2" xfId="2" applyFill="1" applyAlignment="1">
      <alignment vertical="center" wrapText="1"/>
    </xf>
    <xf numFmtId="0" fontId="2" fillId="2" borderId="2" xfId="2" applyFill="1" applyAlignment="1">
      <alignment horizontal="center" vertical="center"/>
    </xf>
    <xf numFmtId="0" fontId="2" fillId="2" borderId="1" xfId="4" applyFill="1" applyAlignment="1">
      <alignment horizontal="center" vertical="center"/>
    </xf>
    <xf numFmtId="0" fontId="2" fillId="2" borderId="1" xfId="4" applyFill="1" applyAlignment="1">
      <alignment vertical="center" wrapText="1"/>
    </xf>
    <xf numFmtId="0" fontId="6" fillId="2" borderId="0" xfId="0" applyFont="1" applyFill="1" applyAlignment="1">
      <alignment wrapText="1"/>
    </xf>
    <xf numFmtId="0" fontId="2" fillId="2" borderId="2" xfId="2" quotePrefix="1" applyFill="1" applyAlignment="1">
      <alignment horizontal="left" vertical="center" wrapText="1"/>
    </xf>
    <xf numFmtId="0" fontId="8" fillId="2" borderId="0" xfId="0" applyFont="1" applyFill="1"/>
    <xf numFmtId="0" fontId="5" fillId="3" borderId="3" xfId="6">
      <alignment horizontal="centerContinuous" vertical="center" wrapText="1"/>
    </xf>
    <xf numFmtId="0" fontId="3" fillId="0" borderId="0" xfId="1" applyFont="1" applyAlignment="1">
      <alignment vertical="center"/>
    </xf>
    <xf numFmtId="0" fontId="4" fillId="0" borderId="0" xfId="0" applyFont="1" applyAlignment="1">
      <alignment vertical="center"/>
    </xf>
    <xf numFmtId="0" fontId="9" fillId="2" borderId="0" xfId="0" applyFont="1" applyFill="1" applyAlignment="1">
      <alignment vertical="center"/>
    </xf>
    <xf numFmtId="0" fontId="6" fillId="2" borderId="0" xfId="0" applyFont="1" applyFill="1"/>
    <xf numFmtId="0" fontId="2" fillId="2" borderId="0" xfId="0" applyFont="1" applyFill="1"/>
    <xf numFmtId="0" fontId="2" fillId="2" borderId="0" xfId="0" quotePrefix="1" applyFont="1" applyFill="1" applyAlignment="1">
      <alignment horizontal="right" vertical="center"/>
    </xf>
    <xf numFmtId="0" fontId="2" fillId="2" borderId="0" xfId="4" applyFill="1" applyBorder="1"/>
    <xf numFmtId="2" fontId="2" fillId="2" borderId="1" xfId="4" applyNumberFormat="1" applyFill="1"/>
    <xf numFmtId="0" fontId="10" fillId="2" borderId="2" xfId="2" applyFont="1" applyFill="1" applyAlignment="1">
      <alignment horizontal="left" vertical="center" wrapText="1"/>
    </xf>
    <xf numFmtId="0" fontId="2" fillId="2" borderId="2" xfId="2" applyFill="1" applyAlignment="1" applyProtection="1">
      <alignment horizontal="center" vertical="center" wrapText="1"/>
      <protection hidden="1"/>
    </xf>
    <xf numFmtId="0" fontId="2" fillId="2" borderId="2" xfId="2" applyFill="1" applyAlignment="1" applyProtection="1">
      <alignment horizontal="center"/>
      <protection hidden="1"/>
    </xf>
    <xf numFmtId="0" fontId="2" fillId="2" borderId="1" xfId="4" applyFill="1" applyAlignment="1" applyProtection="1">
      <alignment horizontal="center"/>
      <protection hidden="1"/>
    </xf>
    <xf numFmtId="0" fontId="2" fillId="2" borderId="1" xfId="4" applyFill="1" applyAlignment="1" applyProtection="1">
      <alignment horizontal="center" vertical="center" wrapText="1"/>
      <protection hidden="1"/>
    </xf>
    <xf numFmtId="0" fontId="2" fillId="4" borderId="2" xfId="2" applyFill="1" applyAlignment="1" applyProtection="1">
      <alignment horizontal="center" vertical="center"/>
      <protection locked="0"/>
    </xf>
    <xf numFmtId="0" fontId="2" fillId="4" borderId="2" xfId="2" applyFill="1" applyAlignment="1" applyProtection="1">
      <alignment horizontal="center" vertical="center" wrapText="1"/>
      <protection locked="0"/>
    </xf>
    <xf numFmtId="0" fontId="2" fillId="4" borderId="1" xfId="4" applyFill="1" applyAlignment="1" applyProtection="1">
      <alignment horizontal="center" vertical="center" wrapText="1"/>
      <protection locked="0"/>
    </xf>
    <xf numFmtId="0" fontId="2" fillId="0" borderId="4" xfId="2" applyBorder="1" applyAlignment="1">
      <alignment vertical="center" wrapText="1"/>
    </xf>
    <xf numFmtId="0" fontId="2" fillId="0" borderId="4" xfId="2" applyBorder="1" applyAlignment="1">
      <alignment horizontal="center" vertical="center" wrapText="1"/>
    </xf>
    <xf numFmtId="0" fontId="2" fillId="0" borderId="2" xfId="2" applyAlignment="1">
      <alignment horizontal="center" vertical="center" wrapText="1"/>
    </xf>
    <xf numFmtId="0" fontId="2" fillId="0" borderId="2" xfId="4" applyBorder="1" applyAlignment="1">
      <alignment vertical="center" wrapText="1"/>
    </xf>
    <xf numFmtId="0" fontId="2" fillId="0" borderId="2" xfId="4" applyBorder="1" applyAlignment="1">
      <alignment horizontal="center" vertical="center" wrapText="1"/>
    </xf>
    <xf numFmtId="0" fontId="2" fillId="0" borderId="2" xfId="3" applyBorder="1" applyAlignment="1">
      <alignment vertical="center" wrapText="1"/>
    </xf>
    <xf numFmtId="0" fontId="2" fillId="0" borderId="2" xfId="3" applyBorder="1" applyAlignment="1">
      <alignment horizontal="center" vertical="center" wrapText="1"/>
    </xf>
    <xf numFmtId="0" fontId="2" fillId="0" borderId="1" xfId="2" applyBorder="1" applyAlignment="1">
      <alignment vertical="center" wrapText="1"/>
    </xf>
    <xf numFmtId="0" fontId="2" fillId="0" borderId="1" xfId="2" applyBorder="1" applyAlignment="1">
      <alignment horizontal="center" vertical="center" wrapText="1"/>
    </xf>
    <xf numFmtId="0" fontId="5" fillId="3" borderId="3" xfId="6" applyAlignment="1">
      <alignment horizontal="center" vertical="center" wrapText="1"/>
    </xf>
  </cellXfs>
  <cellStyles count="9">
    <cellStyle name="Bottom_Dot_Table" xfId="4" xr:uid="{E4F669B0-67E9-4C92-8FDD-962A6C17EFF7}"/>
    <cellStyle name="Dot_Table" xfId="2" xr:uid="{4DC6CF87-7872-4650-8CF1-A3A35A155978}"/>
    <cellStyle name="Full_Table" xfId="7" xr:uid="{F4977065-81CD-40BA-8664-708C4185E312}"/>
    <cellStyle name="Merged_Table_Header" xfId="6" xr:uid="{7C4E5722-1F8A-4D00-9084-AC98142B5BF9}"/>
    <cellStyle name="Normal" xfId="0" builtinId="0"/>
    <cellStyle name="Normal 2" xfId="1" xr:uid="{6234A096-B0E2-4605-826B-0CE465DAE830}"/>
    <cellStyle name="Subtotal" xfId="8" xr:uid="{32681759-0DFC-45DA-85CF-35C3D03E9373}"/>
    <cellStyle name="Table_Header" xfId="5" xr:uid="{08FF70AE-40C0-46A0-A235-A5B2FECB0C0E}"/>
    <cellStyle name="Top_Dot_Table" xfId="3" xr:uid="{F2C7C89D-1231-4DCC-8894-97FF61944FE9}"/>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bin"/></Relationships>
</file>

<file path=xl/drawings/_rels/drawing2.xml.rels><?xml version="1.0" encoding="UTF-8" standalone="yes"?>
<Relationships xmlns="http://schemas.openxmlformats.org/package/2006/relationships"><Relationship Id="rId1" Type="http://schemas.openxmlformats.org/officeDocument/2006/relationships/image" Target="../media/image1.bin"/></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1437364</xdr:colOff>
      <xdr:row>3</xdr:row>
      <xdr:rowOff>82417</xdr:rowOff>
    </xdr:to>
    <xdr:pic>
      <xdr:nvPicPr>
        <xdr:cNvPr id="2" name="Picture 1">
          <a:extLst>
            <a:ext uri="{FF2B5EF4-FFF2-40B4-BE49-F238E27FC236}">
              <a16:creationId xmlns:a16="http://schemas.microsoft.com/office/drawing/2014/main" id="{314F8684-5C5C-4678-888E-45A2CB822484}"/>
            </a:ext>
          </a:extLst>
        </xdr:cNvPr>
        <xdr:cNvPicPr>
          <a:picLocks noChangeAspect="1"/>
        </xdr:cNvPicPr>
      </xdr:nvPicPr>
      <xdr:blipFill rotWithShape="1">
        <a:blip xmlns:r="http://schemas.openxmlformats.org/officeDocument/2006/relationships" r:embed="rId1"/>
        <a:srcRect t="25550"/>
        <a:stretch/>
      </xdr:blipFill>
      <xdr:spPr>
        <a:xfrm>
          <a:off x="0" y="209550"/>
          <a:ext cx="1599289" cy="5967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76639</xdr:colOff>
      <xdr:row>0</xdr:row>
      <xdr:rowOff>21896</xdr:rowOff>
    </xdr:from>
    <xdr:to>
      <xdr:col>2</xdr:col>
      <xdr:colOff>1172307</xdr:colOff>
      <xdr:row>3</xdr:row>
      <xdr:rowOff>56363</xdr:rowOff>
    </xdr:to>
    <xdr:pic>
      <xdr:nvPicPr>
        <xdr:cNvPr id="2" name="Picture 1">
          <a:extLst>
            <a:ext uri="{FF2B5EF4-FFF2-40B4-BE49-F238E27FC236}">
              <a16:creationId xmlns:a16="http://schemas.microsoft.com/office/drawing/2014/main" id="{C756B399-299B-7323-CE95-34D1FE22E11E}"/>
            </a:ext>
          </a:extLst>
        </xdr:cNvPr>
        <xdr:cNvPicPr>
          <a:picLocks noChangeAspect="1"/>
        </xdr:cNvPicPr>
      </xdr:nvPicPr>
      <xdr:blipFill rotWithShape="1">
        <a:blip xmlns:r="http://schemas.openxmlformats.org/officeDocument/2006/relationships" r:embed="rId1"/>
        <a:srcRect t="26681"/>
        <a:stretch/>
      </xdr:blipFill>
      <xdr:spPr>
        <a:xfrm>
          <a:off x="76639" y="21896"/>
          <a:ext cx="1610237" cy="5716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0ABFB-4BD2-449C-857E-235DFC477E01}">
  <dimension ref="A1:G28"/>
  <sheetViews>
    <sheetView showGridLines="0" tabSelected="1" workbookViewId="0">
      <selection activeCell="B10" sqref="B10"/>
    </sheetView>
  </sheetViews>
  <sheetFormatPr defaultColWidth="0" defaultRowHeight="14.25" zeroHeight="1"/>
  <cols>
    <col min="1" max="1" width="2.28515625" customWidth="1"/>
    <col min="2" max="2" width="29.42578125" customWidth="1"/>
    <col min="3" max="3" width="15.5703125" customWidth="1"/>
    <col min="4" max="4" width="66.42578125" customWidth="1"/>
    <col min="5" max="7" width="9" customWidth="1"/>
    <col min="8" max="16384" width="9" hidden="1"/>
  </cols>
  <sheetData>
    <row r="1" spans="2:4"/>
    <row r="2" spans="2:4"/>
    <row r="3" spans="2:4"/>
    <row r="4" spans="2:4" ht="17.649999999999999">
      <c r="B4" s="20" t="s">
        <v>0</v>
      </c>
      <c r="C4" s="20"/>
    </row>
    <row r="5" spans="2:4" ht="17.649999999999999">
      <c r="B5" s="21" t="s">
        <v>1</v>
      </c>
      <c r="C5" s="21"/>
    </row>
    <row r="6" spans="2:4"/>
    <row r="7" spans="2:4"/>
    <row r="8" spans="2:4"/>
    <row r="9" spans="2:4">
      <c r="B9" s="19" t="s">
        <v>2</v>
      </c>
      <c r="C9" s="19" t="s">
        <v>3</v>
      </c>
      <c r="D9" s="19" t="s">
        <v>4</v>
      </c>
    </row>
    <row r="10" spans="2:4" ht="44.65" customHeight="1">
      <c r="B10" s="36" t="s">
        <v>5</v>
      </c>
      <c r="C10" s="37" t="s">
        <v>6</v>
      </c>
      <c r="D10" s="36" t="s">
        <v>7</v>
      </c>
    </row>
    <row r="11" spans="2:4" ht="44.65" customHeight="1">
      <c r="B11" s="10" t="s">
        <v>8</v>
      </c>
      <c r="C11" s="38" t="s">
        <v>9</v>
      </c>
      <c r="D11" s="10" t="s">
        <v>10</v>
      </c>
    </row>
    <row r="12" spans="2:4" ht="44.65" customHeight="1">
      <c r="B12" s="10" t="s">
        <v>11</v>
      </c>
      <c r="C12" s="38" t="s">
        <v>12</v>
      </c>
      <c r="D12" s="10" t="s">
        <v>13</v>
      </c>
    </row>
    <row r="13" spans="2:4" ht="76.5">
      <c r="B13" s="10" t="s">
        <v>14</v>
      </c>
      <c r="C13" s="38" t="s">
        <v>15</v>
      </c>
      <c r="D13" s="10" t="s">
        <v>16</v>
      </c>
    </row>
    <row r="14" spans="2:4" ht="44.65" customHeight="1">
      <c r="B14" s="39" t="s">
        <v>17</v>
      </c>
      <c r="C14" s="40" t="s">
        <v>18</v>
      </c>
      <c r="D14" s="39" t="s">
        <v>19</v>
      </c>
    </row>
    <row r="15" spans="2:4" ht="44.65" customHeight="1">
      <c r="B15" s="39" t="s">
        <v>20</v>
      </c>
      <c r="C15" s="40" t="s">
        <v>15</v>
      </c>
      <c r="D15" s="39" t="s">
        <v>21</v>
      </c>
    </row>
    <row r="16" spans="2:4" ht="44.65" customHeight="1">
      <c r="B16" s="41" t="s">
        <v>22</v>
      </c>
      <c r="C16" s="42" t="s">
        <v>23</v>
      </c>
      <c r="D16" s="41" t="s">
        <v>24</v>
      </c>
    </row>
    <row r="17" spans="2:4" ht="44.65" customHeight="1">
      <c r="B17" s="43" t="s">
        <v>25</v>
      </c>
      <c r="C17" s="44" t="s">
        <v>26</v>
      </c>
      <c r="D17" s="43" t="s">
        <v>27</v>
      </c>
    </row>
    <row r="18" spans="2:4"/>
    <row r="19" spans="2:4"/>
    <row r="20" spans="2:4"/>
    <row r="21" spans="2:4"/>
    <row r="22" spans="2:4"/>
    <row r="23" spans="2:4"/>
    <row r="24" spans="2:4"/>
    <row r="25" spans="2:4"/>
    <row r="26" spans="2:4"/>
    <row r="27" spans="2:4"/>
    <row r="28" spans="2:4"/>
  </sheetData>
  <sheetProtection algorithmName="SHA-512" hashValue="MqDiPQ/udY45new/sBBuoXlBk/HhGKikBHL37Mcj1+wrjMMAD7faqXYc1d8o8RPcOGARbQcO7W6EMWHQZtsxfw==" saltValue="a7V+r+901h6WHpg4fXVypw==" spinCount="100000" sheet="1" objects="1" scenarios="1"/>
  <sortState xmlns:xlrd2="http://schemas.microsoft.com/office/spreadsheetml/2017/richdata2" ref="B10:D17">
    <sortCondition ref="C10:C17"/>
  </sortState>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2893A-A853-420E-B869-B3208F3B414F}">
  <dimension ref="A1:L58"/>
  <sheetViews>
    <sheetView zoomScale="80" zoomScaleNormal="80" workbookViewId="0">
      <pane ySplit="19" topLeftCell="A22" activePane="bottomLeft" state="frozen"/>
      <selection pane="bottomLeft" activeCell="D25" sqref="D25"/>
    </sheetView>
  </sheetViews>
  <sheetFormatPr defaultColWidth="0" defaultRowHeight="14.25" zeroHeight="1"/>
  <cols>
    <col min="1" max="2" width="3.5703125" style="2" customWidth="1"/>
    <col min="3" max="3" width="66" style="2" customWidth="1"/>
    <col min="4" max="4" width="25.5703125" style="2" customWidth="1"/>
    <col min="5" max="5" width="21" style="9" customWidth="1"/>
    <col min="6" max="6" width="75" style="16" customWidth="1"/>
    <col min="7" max="7" width="8.85546875" style="2" customWidth="1"/>
    <col min="8" max="12" width="9" style="2" customWidth="1"/>
    <col min="13" max="16384" width="9" style="2" hidden="1"/>
  </cols>
  <sheetData>
    <row r="1" spans="2:5"/>
    <row r="2" spans="2:5"/>
    <row r="3" spans="2:5"/>
    <row r="4" spans="2:5" ht="17.649999999999999">
      <c r="B4" s="1" t="s">
        <v>0</v>
      </c>
    </row>
    <row r="5" spans="2:5" ht="17.649999999999999">
      <c r="B5" s="3" t="s">
        <v>28</v>
      </c>
    </row>
    <row r="6" spans="2:5" ht="17.649999999999999">
      <c r="B6" s="3"/>
    </row>
    <row r="7" spans="2:5">
      <c r="B7" s="22" t="s">
        <v>29</v>
      </c>
    </row>
    <row r="8" spans="2:5">
      <c r="B8" s="25" t="s">
        <v>30</v>
      </c>
      <c r="C8" s="24" t="s">
        <v>31</v>
      </c>
    </row>
    <row r="9" spans="2:5">
      <c r="B9" s="25" t="s">
        <v>32</v>
      </c>
      <c r="C9" s="23" t="s">
        <v>33</v>
      </c>
    </row>
    <row r="10" spans="2:5" ht="17.649999999999999">
      <c r="B10" s="3"/>
    </row>
    <row r="11" spans="2:5" ht="17.649999999999999">
      <c r="B11" s="3"/>
      <c r="D11" s="8" t="s">
        <v>34</v>
      </c>
      <c r="E11" s="8" t="s">
        <v>35</v>
      </c>
    </row>
    <row r="12" spans="2:5">
      <c r="C12" s="8" t="s">
        <v>36</v>
      </c>
      <c r="D12" s="30" t="str">
        <f>IF(COUNTIF($E$21:$E$29,"PV not feasible")&gt;0,"No",IF(COUNTIF($D$21:$D$27,"I don't know")&gt;0, "Further information required",IF(COUNTIF($D$21:$D$27,"")&gt;0,"Further information required","Yes")))</f>
        <v>Further information required</v>
      </c>
      <c r="E12" s="30" t="str">
        <f>IF(D12="Further information required","-",IF(D12="No","-",'PV Feasibility Rating'!$M$4))</f>
        <v>-</v>
      </c>
    </row>
    <row r="13" spans="2:5">
      <c r="C13" s="8" t="s">
        <v>37</v>
      </c>
      <c r="D13" s="30" t="str">
        <f>IF(COUNTIF($E$31:$E$32,"EV charging not feasible")&gt;0,"No",IF(COUNTIF($D$31:$D$32,"I don't know")&gt;0,"Further information required",IF(COUNTIF($D$31:$D$32,"")&gt;0,"Further information required","Yes")))</f>
        <v>Further information required</v>
      </c>
      <c r="E13" s="30" t="str">
        <f>IF(D13="Further information required","-",IF(D13="No","-",IF(AND(D31="Yes",D32="Yes"),"High","Medium")))</f>
        <v>-</v>
      </c>
    </row>
    <row r="14" spans="2:5">
      <c r="C14" s="8" t="s">
        <v>38</v>
      </c>
      <c r="D14" s="30" t="str">
        <f>IF(COUNTIF($E$34:$E$35,"Battery storage not feasible")&gt;0,"No",IF(COUNTIF($D$34:$D$35,"Yes")&gt;0,"Yes","Further information required"))</f>
        <v>Further information required</v>
      </c>
      <c r="E14" s="30" t="str">
        <f>IF(D14="Further information required","-",IF(D14="No","",IF(D34="Yes","High","")))</f>
        <v>-</v>
      </c>
    </row>
    <row r="15" spans="2:5">
      <c r="C15" s="8" t="s">
        <v>39</v>
      </c>
      <c r="D15" s="31" t="str">
        <f>IF(COUNTIF($D$37:$D$38,"DSR not feasible")&gt;0,"No",IF(COUNTIF($D$37:$D$38,"Yes")&gt;0,"Yes","Further information required"))</f>
        <v>Further information required</v>
      </c>
      <c r="E15" s="31" t="str">
        <f>IF(D15="Further information required","-",IF(D15="No","-",(IF(D38="Yes","High",IF(D37="Yes", "Medium", "Low")))))</f>
        <v>-</v>
      </c>
    </row>
    <row r="16" spans="2:5">
      <c r="C16" s="18" t="s">
        <v>40</v>
      </c>
      <c r="E16" s="2"/>
    </row>
    <row r="17" spans="2:6">
      <c r="C17" s="18"/>
      <c r="E17" s="2"/>
    </row>
    <row r="18" spans="2:6"/>
    <row r="19" spans="2:6">
      <c r="D19" s="4" t="s">
        <v>41</v>
      </c>
      <c r="E19" s="4" t="s">
        <v>42</v>
      </c>
      <c r="F19" s="4" t="s">
        <v>43</v>
      </c>
    </row>
    <row r="20" spans="2:6">
      <c r="B20" s="45" t="s">
        <v>36</v>
      </c>
      <c r="C20" s="45"/>
      <c r="D20" s="45"/>
      <c r="E20" s="45"/>
      <c r="F20" s="45"/>
    </row>
    <row r="21" spans="2:6" ht="73.5" customHeight="1">
      <c r="B21" s="13">
        <v>1</v>
      </c>
      <c r="C21" s="11" t="s">
        <v>44</v>
      </c>
      <c r="D21" s="33"/>
      <c r="E21" s="29" t="str">
        <f>IF(D21="No","PV not feasible","")</f>
        <v/>
      </c>
      <c r="F21" s="28" t="s">
        <v>45</v>
      </c>
    </row>
    <row r="22" spans="2:6" ht="129" customHeight="1">
      <c r="B22" s="13">
        <v>2</v>
      </c>
      <c r="C22" s="11" t="s">
        <v>46</v>
      </c>
      <c r="D22" s="33"/>
      <c r="E22" s="29" t="str">
        <f>IF(OR(D22="North",D22="Northeast",D22="Northwest"),"PV not feasible","")</f>
        <v/>
      </c>
      <c r="F22" s="11" t="s">
        <v>47</v>
      </c>
    </row>
    <row r="23" spans="2:6" ht="56.65" customHeight="1">
      <c r="B23" s="13">
        <v>3</v>
      </c>
      <c r="C23" s="11" t="s">
        <v>48</v>
      </c>
      <c r="D23" s="34"/>
      <c r="E23" s="29" t="str">
        <f>IF(D23="Full shading", "PV not feasible","")</f>
        <v/>
      </c>
      <c r="F23" s="11" t="s">
        <v>49</v>
      </c>
    </row>
    <row r="24" spans="2:6" ht="40.5" customHeight="1">
      <c r="B24" s="13">
        <v>4</v>
      </c>
      <c r="C24" s="11" t="s">
        <v>50</v>
      </c>
      <c r="D24" s="34"/>
      <c r="E24" s="29"/>
      <c r="F24" s="11" t="s">
        <v>51</v>
      </c>
    </row>
    <row r="25" spans="2:6" ht="87" customHeight="1">
      <c r="B25" s="13">
        <v>5</v>
      </c>
      <c r="C25" s="11" t="s">
        <v>52</v>
      </c>
      <c r="D25" s="34"/>
      <c r="E25" s="29"/>
      <c r="F25" s="11" t="s">
        <v>53</v>
      </c>
    </row>
    <row r="26" spans="2:6" ht="66.75" customHeight="1">
      <c r="B26" s="13">
        <v>6</v>
      </c>
      <c r="C26" s="11" t="s">
        <v>54</v>
      </c>
      <c r="D26" s="33"/>
      <c r="E26" s="29" t="str">
        <f>IF(D26="No","PV not feasible","")</f>
        <v/>
      </c>
      <c r="F26" s="11" t="s">
        <v>55</v>
      </c>
    </row>
    <row r="27" spans="2:6" ht="53.65" customHeight="1">
      <c r="B27" s="13">
        <v>7</v>
      </c>
      <c r="C27" s="11" t="s">
        <v>56</v>
      </c>
      <c r="D27" s="34"/>
      <c r="E27" s="29" t="str">
        <f>IF(OR(D27="Metal",,D27="Tile", D27="Clay Tile" ),"PV not feasible","")</f>
        <v/>
      </c>
      <c r="F27" s="11" t="s">
        <v>57</v>
      </c>
    </row>
    <row r="28" spans="2:6" ht="37.9" customHeight="1">
      <c r="B28" s="13">
        <v>8</v>
      </c>
      <c r="C28" s="11" t="s">
        <v>58</v>
      </c>
      <c r="D28" s="34"/>
      <c r="E28" s="29"/>
      <c r="F28" s="11" t="s">
        <v>59</v>
      </c>
    </row>
    <row r="29" spans="2:6" ht="60.75" customHeight="1">
      <c r="B29" s="13">
        <v>9</v>
      </c>
      <c r="C29" s="11" t="s">
        <v>60</v>
      </c>
      <c r="D29" s="34"/>
      <c r="E29" s="29"/>
      <c r="F29" s="11" t="s">
        <v>61</v>
      </c>
    </row>
    <row r="30" spans="2:6">
      <c r="B30" s="45" t="s">
        <v>62</v>
      </c>
      <c r="C30" s="45"/>
      <c r="D30" s="45"/>
      <c r="E30" s="45"/>
      <c r="F30" s="45"/>
    </row>
    <row r="31" spans="2:6" ht="93.75" customHeight="1">
      <c r="B31" s="13">
        <v>10</v>
      </c>
      <c r="C31" s="11" t="s">
        <v>63</v>
      </c>
      <c r="D31" s="34"/>
      <c r="E31" s="29" t="str">
        <f>IF(D31="No","EV charging not feasible","")</f>
        <v/>
      </c>
      <c r="F31" s="11" t="s">
        <v>64</v>
      </c>
    </row>
    <row r="32" spans="2:6" ht="108.75" customHeight="1">
      <c r="B32" s="13">
        <v>11</v>
      </c>
      <c r="C32" s="11" t="s">
        <v>65</v>
      </c>
      <c r="D32" s="34"/>
      <c r="E32" s="29"/>
      <c r="F32" s="17" t="s">
        <v>66</v>
      </c>
    </row>
    <row r="33" spans="2:6">
      <c r="B33" s="45" t="s">
        <v>67</v>
      </c>
      <c r="C33" s="45"/>
      <c r="D33" s="45"/>
      <c r="E33" s="45"/>
      <c r="F33" s="45"/>
    </row>
    <row r="34" spans="2:6" ht="64.900000000000006" customHeight="1">
      <c r="B34" s="13">
        <v>12</v>
      </c>
      <c r="C34" s="12" t="s">
        <v>68</v>
      </c>
      <c r="D34" s="34"/>
      <c r="E34" s="29"/>
      <c r="F34" s="11" t="s">
        <v>69</v>
      </c>
    </row>
    <row r="35" spans="2:6" ht="66.400000000000006" customHeight="1">
      <c r="B35" s="13">
        <v>13</v>
      </c>
      <c r="C35" s="12" t="s">
        <v>70</v>
      </c>
      <c r="D35" s="34"/>
      <c r="E35" s="29" t="str">
        <f>IF(AND(D35="No",D34="No"),"Battery storage not feasible","")</f>
        <v/>
      </c>
      <c r="F35" s="11" t="s">
        <v>71</v>
      </c>
    </row>
    <row r="36" spans="2:6">
      <c r="B36" s="45" t="s">
        <v>72</v>
      </c>
      <c r="C36" s="45"/>
      <c r="D36" s="45"/>
      <c r="E36" s="45"/>
      <c r="F36" s="45"/>
    </row>
    <row r="37" spans="2:6" ht="81" customHeight="1">
      <c r="B37" s="13">
        <v>14</v>
      </c>
      <c r="C37" s="12" t="s">
        <v>73</v>
      </c>
      <c r="D37" s="34"/>
      <c r="E37" s="29"/>
      <c r="F37" s="12" t="s">
        <v>74</v>
      </c>
    </row>
    <row r="38" spans="2:6" ht="65.099999999999994" customHeight="1">
      <c r="B38" s="14">
        <v>15</v>
      </c>
      <c r="C38" s="15" t="s">
        <v>75</v>
      </c>
      <c r="D38" s="35"/>
      <c r="E38" s="32" t="str">
        <f>IF(AND(D37="No",D38="No"),"DSR not feasible","")</f>
        <v/>
      </c>
      <c r="F38" s="15" t="s">
        <v>76</v>
      </c>
    </row>
    <row r="39" spans="2:6"/>
    <row r="40" spans="2:6"/>
    <row r="41" spans="2:6"/>
    <row r="42" spans="2:6"/>
    <row r="43" spans="2:6"/>
    <row r="44" spans="2:6"/>
    <row r="45" spans="2:6"/>
    <row r="46" spans="2:6"/>
    <row r="47" spans="2:6"/>
    <row r="48" spans="2:6"/>
    <row r="49"/>
    <row r="50"/>
    <row r="51"/>
    <row r="52"/>
    <row r="53"/>
    <row r="54"/>
    <row r="55"/>
    <row r="56"/>
    <row r="57"/>
    <row r="58"/>
  </sheetData>
  <sheetProtection algorithmName="SHA-512" hashValue="Elg85Opmx89aa6zUrwR/XU8CMzGh1DEzA4rONWo4EvREmGNn031TxtQibT0FtevKRehu3j/Wggql+49fQaSONw==" saltValue="tQpXEno/b9Ayx/jIXfqvDQ==" spinCount="100000" sheet="1" objects="1" scenarios="1"/>
  <mergeCells count="4">
    <mergeCell ref="B20:F20"/>
    <mergeCell ref="B30:F30"/>
    <mergeCell ref="B33:F33"/>
    <mergeCell ref="B36:F36"/>
  </mergeCells>
  <conditionalFormatting sqref="D12:D15">
    <cfRule type="containsText" dxfId="5" priority="13" operator="containsText" text="No">
      <formula>NOT(ISERROR(SEARCH("No",D12)))</formula>
    </cfRule>
    <cfRule type="containsText" dxfId="4" priority="14" operator="containsText" text="Yes">
      <formula>NOT(ISERROR(SEARCH("Yes",D12)))</formula>
    </cfRule>
  </conditionalFormatting>
  <conditionalFormatting sqref="E21:E29">
    <cfRule type="containsText" dxfId="3" priority="1" operator="containsText" text="PV not feasible">
      <formula>NOT(ISERROR(SEARCH("PV not feasible",E21)))</formula>
    </cfRule>
  </conditionalFormatting>
  <conditionalFormatting sqref="E31:E32">
    <cfRule type="containsText" dxfId="2" priority="4" operator="containsText" text="EV charging not feasible">
      <formula>NOT(ISERROR(SEARCH("EV charging not feasible",E31)))</formula>
    </cfRule>
  </conditionalFormatting>
  <conditionalFormatting sqref="E34:E35">
    <cfRule type="containsText" dxfId="1" priority="3" operator="containsText" text="Battery storage not feasible">
      <formula>NOT(ISERROR(SEARCH("Battery storage not feasible",E34)))</formula>
    </cfRule>
  </conditionalFormatting>
  <conditionalFormatting sqref="E37:E38">
    <cfRule type="containsText" dxfId="0" priority="2" operator="containsText" text="DSR not feasible">
      <formula>NOT(ISERROR(SEARCH("DSR not feasible",E37)))</formula>
    </cfRule>
  </conditionalFormatting>
  <dataValidations count="2">
    <dataValidation type="list" allowBlank="1" showInputMessage="1" showErrorMessage="1" sqref="D24" xr:uid="{7EE0DB3E-E443-4036-8F51-F605FF658F05}">
      <formula1>"Flat, Pitched"</formula1>
    </dataValidation>
    <dataValidation type="decimal" allowBlank="1" showInputMessage="1" showErrorMessage="1" sqref="D25" xr:uid="{C2169A43-790B-4259-A260-407829E49EE3}">
      <formula1>0</formula1>
      <formula2>90</formula2>
    </dataValidation>
  </dataValidations>
  <pageMargins left="0.7" right="0.7" top="0.75" bottom="0.75" header="0.3" footer="0.3"/>
  <pageSetup paperSize="9" orientation="portrait" r:id="rId1"/>
  <ignoredErrors>
    <ignoredError sqref="B8:B9" numberStoredAsText="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8B36C6CC-B7DC-49AD-B73D-7BADB477A38E}">
          <x14:formula1>
            <xm:f>Lists!$B$3:$B$12</xm:f>
          </x14:formula1>
          <xm:sqref>D22</xm:sqref>
        </x14:dataValidation>
        <x14:dataValidation type="list" allowBlank="1" showInputMessage="1" showErrorMessage="1" xr:uid="{083F4902-6758-4015-AEAC-FE68E544B851}">
          <x14:formula1>
            <xm:f>Lists!$F$3:$F$6</xm:f>
          </x14:formula1>
          <xm:sqref>D31:D32 D37:D38 D28:D29 D26 D21 D34:D35</xm:sqref>
        </x14:dataValidation>
        <x14:dataValidation type="list" allowBlank="1" showInputMessage="1" showErrorMessage="1" xr:uid="{536C951E-7F68-4BE0-B2F4-B71984161C4D}">
          <x14:formula1>
            <xm:f>Lists!$H$3:$H$6</xm:f>
          </x14:formula1>
          <xm:sqref>D23</xm:sqref>
        </x14:dataValidation>
        <x14:dataValidation type="list" allowBlank="1" showInputMessage="1" showErrorMessage="1" xr:uid="{9A9F505A-6A88-48C5-9939-BB8CD44B2B83}">
          <x14:formula1>
            <xm:f>Lists!$L$3:$L$11</xm:f>
          </x14:formula1>
          <xm:sqref>D27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71999-443B-437B-82E2-1CF2D8C51471}">
  <dimension ref="A1:R30"/>
  <sheetViews>
    <sheetView workbookViewId="0">
      <selection activeCell="P2" sqref="P2:P7"/>
    </sheetView>
  </sheetViews>
  <sheetFormatPr defaultColWidth="0" defaultRowHeight="14.25" zeroHeight="1"/>
  <cols>
    <col min="1" max="1" width="2" style="2" customWidth="1"/>
    <col min="2" max="2" width="13.140625" style="2" bestFit="1" customWidth="1"/>
    <col min="3" max="3" width="9" style="2" customWidth="1"/>
    <col min="4" max="4" width="16.85546875" style="2" bestFit="1" customWidth="1"/>
    <col min="5" max="5" width="9" style="2" customWidth="1"/>
    <col min="6" max="6" width="10.42578125" style="2" bestFit="1" customWidth="1"/>
    <col min="7" max="7" width="9" style="2" customWidth="1"/>
    <col min="8" max="8" width="13.140625" style="2" bestFit="1" customWidth="1"/>
    <col min="9" max="9" width="9" style="2" customWidth="1"/>
    <col min="10" max="10" width="10.42578125" style="2" bestFit="1" customWidth="1"/>
    <col min="11" max="11" width="9" style="2" customWidth="1"/>
    <col min="12" max="12" width="12.140625" style="2" bestFit="1" customWidth="1"/>
    <col min="13" max="13" width="9" style="2" customWidth="1"/>
    <col min="14" max="14" width="14.7109375" style="2" bestFit="1" customWidth="1"/>
    <col min="15" max="18" width="9" style="2" customWidth="1"/>
    <col min="19" max="16384" width="9" style="2" hidden="1"/>
  </cols>
  <sheetData>
    <row r="1" spans="2:14"/>
    <row r="2" spans="2:14" ht="26.25">
      <c r="B2" s="8" t="s">
        <v>77</v>
      </c>
      <c r="D2" s="8" t="s">
        <v>78</v>
      </c>
      <c r="F2" s="8" t="s">
        <v>79</v>
      </c>
      <c r="H2" s="8" t="s">
        <v>80</v>
      </c>
      <c r="J2" s="8" t="s">
        <v>81</v>
      </c>
      <c r="L2" s="8" t="s">
        <v>82</v>
      </c>
      <c r="N2" s="8" t="s">
        <v>83</v>
      </c>
    </row>
    <row r="3" spans="2:14">
      <c r="B3" s="6" t="s">
        <v>84</v>
      </c>
      <c r="D3" s="5" t="s">
        <v>85</v>
      </c>
      <c r="F3" s="6" t="s">
        <v>86</v>
      </c>
      <c r="H3" s="6" t="s">
        <v>87</v>
      </c>
      <c r="J3" s="6" t="s">
        <v>88</v>
      </c>
      <c r="L3" s="6" t="s">
        <v>89</v>
      </c>
      <c r="N3" s="6" t="s">
        <v>90</v>
      </c>
    </row>
    <row r="4" spans="2:14">
      <c r="B4" s="5" t="s">
        <v>91</v>
      </c>
      <c r="D4" s="5" t="s">
        <v>92</v>
      </c>
      <c r="F4" s="5" t="s">
        <v>93</v>
      </c>
      <c r="H4" s="5" t="s">
        <v>94</v>
      </c>
      <c r="J4" s="5" t="s">
        <v>95</v>
      </c>
      <c r="L4" s="5" t="s">
        <v>96</v>
      </c>
      <c r="N4" s="5" t="s">
        <v>97</v>
      </c>
    </row>
    <row r="5" spans="2:14">
      <c r="B5" s="5" t="s">
        <v>98</v>
      </c>
      <c r="D5" s="5" t="s">
        <v>99</v>
      </c>
      <c r="F5" s="5" t="s">
        <v>100</v>
      </c>
      <c r="H5" s="5" t="s">
        <v>101</v>
      </c>
      <c r="J5" s="7" t="s">
        <v>102</v>
      </c>
      <c r="L5" s="5" t="s">
        <v>103</v>
      </c>
      <c r="N5" s="7" t="s">
        <v>102</v>
      </c>
    </row>
    <row r="6" spans="2:14">
      <c r="B6" s="5" t="s">
        <v>104</v>
      </c>
      <c r="D6" s="5" t="s">
        <v>105</v>
      </c>
      <c r="F6" s="7" t="s">
        <v>102</v>
      </c>
      <c r="H6" s="7" t="s">
        <v>102</v>
      </c>
      <c r="L6" s="5" t="s">
        <v>106</v>
      </c>
    </row>
    <row r="7" spans="2:14">
      <c r="B7" s="5" t="s">
        <v>107</v>
      </c>
      <c r="D7" s="5" t="s">
        <v>108</v>
      </c>
      <c r="L7" s="5" t="s">
        <v>109</v>
      </c>
    </row>
    <row r="8" spans="2:14">
      <c r="B8" s="5" t="s">
        <v>110</v>
      </c>
      <c r="D8" s="5" t="s">
        <v>111</v>
      </c>
      <c r="L8" s="5" t="s">
        <v>112</v>
      </c>
    </row>
    <row r="9" spans="2:14">
      <c r="B9" s="5" t="s">
        <v>113</v>
      </c>
      <c r="D9" s="7" t="s">
        <v>114</v>
      </c>
      <c r="L9" s="5" t="s">
        <v>115</v>
      </c>
    </row>
    <row r="10" spans="2:14">
      <c r="B10" s="5" t="s">
        <v>116</v>
      </c>
      <c r="L10" s="5" t="s">
        <v>117</v>
      </c>
    </row>
    <row r="11" spans="2:14">
      <c r="B11" s="5" t="s">
        <v>118</v>
      </c>
      <c r="L11" s="7" t="s">
        <v>102</v>
      </c>
    </row>
    <row r="12" spans="2:14">
      <c r="B12" s="7" t="s">
        <v>102</v>
      </c>
    </row>
    <row r="13" spans="2:14"/>
    <row r="14" spans="2:14"/>
    <row r="15" spans="2:14"/>
    <row r="16" spans="2:14"/>
    <row r="17"/>
    <row r="18"/>
    <row r="19"/>
    <row r="20"/>
    <row r="21"/>
    <row r="22"/>
    <row r="23"/>
    <row r="24"/>
    <row r="25"/>
    <row r="26"/>
    <row r="27"/>
    <row r="28"/>
    <row r="29"/>
    <row r="30"/>
  </sheetData>
  <sheetProtection algorithmName="SHA-512" hashValue="mYNp417Kl9H29tdJ/2qmc7vJXlUUh7cjFmwwp1lQ3swaZB/FCa3S8ZeemIImhl88ihIDPK3inbfuQlfjGCLOsw==" saltValue="oraRdyLaY3bzAzhpbUTKC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AA150-9122-4377-88C1-3824EC9F0964}">
  <dimension ref="B3:N15"/>
  <sheetViews>
    <sheetView workbookViewId="0">
      <selection activeCell="D18" sqref="D18"/>
    </sheetView>
  </sheetViews>
  <sheetFormatPr defaultColWidth="9" defaultRowHeight="14.25"/>
  <cols>
    <col min="1" max="1" width="2.85546875" style="2" customWidth="1"/>
    <col min="2" max="2" width="13.140625" style="2" bestFit="1" customWidth="1"/>
    <col min="3" max="3" width="14.7109375" style="2" bestFit="1" customWidth="1"/>
    <col min="4" max="4" width="9" style="2"/>
    <col min="5" max="5" width="83.7109375" style="2" customWidth="1"/>
    <col min="6" max="6" width="12.7109375" style="2" bestFit="1" customWidth="1"/>
    <col min="7" max="7" width="15.7109375" style="2" bestFit="1" customWidth="1"/>
    <col min="8" max="10" width="9" style="2"/>
    <col min="11" max="11" width="10.42578125" style="2" customWidth="1"/>
    <col min="12" max="16384" width="9" style="2"/>
  </cols>
  <sheetData>
    <row r="3" spans="2:14" ht="27.75" customHeight="1">
      <c r="B3" s="8" t="s">
        <v>77</v>
      </c>
      <c r="C3" s="8" t="s">
        <v>119</v>
      </c>
      <c r="E3" s="4" t="s">
        <v>120</v>
      </c>
      <c r="F3" s="4" t="s">
        <v>41</v>
      </c>
      <c r="G3" s="4" t="s">
        <v>119</v>
      </c>
      <c r="I3" s="4" t="s">
        <v>35</v>
      </c>
      <c r="J3" s="4" t="s">
        <v>121</v>
      </c>
      <c r="K3" s="4" t="s">
        <v>122</v>
      </c>
      <c r="M3" s="19" t="s">
        <v>123</v>
      </c>
      <c r="N3" s="19"/>
    </row>
    <row r="4" spans="2:14">
      <c r="B4" s="6" t="s">
        <v>84</v>
      </c>
      <c r="C4" s="6" t="s">
        <v>93</v>
      </c>
      <c r="E4" s="6" t="str">
        <f>'Step1-RES Feasibility Checklist'!C21</f>
        <v>Do you have available roof, ground or wall space for a solar PV installation?</v>
      </c>
      <c r="F4" s="6">
        <f>'Step1-RES Feasibility Checklist'!D21</f>
        <v>0</v>
      </c>
      <c r="G4" s="6"/>
      <c r="I4" s="6" t="s">
        <v>124</v>
      </c>
      <c r="J4" s="6">
        <f>COUNTIF($G$5:$G$8,I4)</f>
        <v>0</v>
      </c>
      <c r="K4" s="6">
        <v>1</v>
      </c>
      <c r="M4" s="7" t="str">
        <f>INDEX($I$4:$I$6,MATCH(MROUND(N4,1), $K$4:$K$6,0))</f>
        <v>Low</v>
      </c>
      <c r="N4" s="27">
        <f>SUMPRODUCT(K4:K6,J4:J6)/3</f>
        <v>1</v>
      </c>
    </row>
    <row r="5" spans="2:14">
      <c r="B5" s="5" t="s">
        <v>91</v>
      </c>
      <c r="C5" s="5" t="s">
        <v>125</v>
      </c>
      <c r="E5" s="5" t="str">
        <f>'Step1-RES Feasibility Checklist'!C22</f>
        <v>What is the orientation i.e. north/south/east/west of the available roof, ground or wall space?</v>
      </c>
      <c r="F5" s="5">
        <f>'Step1-RES Feasibility Checklist'!D22</f>
        <v>0</v>
      </c>
      <c r="G5" s="5" t="e">
        <f>INDEX('PV Feasibility Rating'!$C$4:$C$15,MATCH(F5,'PV Feasibility Rating'!$B$4:$B$15,0))</f>
        <v>#N/A</v>
      </c>
      <c r="I5" s="5" t="s">
        <v>126</v>
      </c>
      <c r="J5" s="5">
        <f>COUNTIF($G$5:$G$8,I5)</f>
        <v>0</v>
      </c>
      <c r="K5" s="5">
        <v>2</v>
      </c>
    </row>
    <row r="6" spans="2:14">
      <c r="B6" s="5" t="s">
        <v>98</v>
      </c>
      <c r="C6" s="5" t="s">
        <v>126</v>
      </c>
      <c r="E6" s="5" t="str">
        <f>'Step1-RES Feasibility Checklist'!C23</f>
        <v>Is the proposed PV installation space partially or fully shaded e.g. by adjacent buildings, trees etc?</v>
      </c>
      <c r="F6" s="5">
        <f>'Step1-RES Feasibility Checklist'!D23</f>
        <v>0</v>
      </c>
      <c r="G6" s="5" t="e">
        <f>INDEX('PV Feasibility Rating'!$C$4:$C$15,MATCH(F6,'PV Feasibility Rating'!$B$4:$B$15,0))</f>
        <v>#N/A</v>
      </c>
      <c r="I6" s="7" t="s">
        <v>125</v>
      </c>
      <c r="J6" s="7">
        <f>COUNTIF($G$5:$G$8,I6)</f>
        <v>1</v>
      </c>
      <c r="K6" s="7">
        <v>3</v>
      </c>
    </row>
    <row r="7" spans="2:14">
      <c r="B7" s="5" t="s">
        <v>104</v>
      </c>
      <c r="C7" s="5" t="s">
        <v>126</v>
      </c>
      <c r="E7" s="5" t="str">
        <f>'Step1-RES Feasibility Checklist'!C24</f>
        <v>For roof-mounted solar PV, what type of roof is it? e.g. flat, pitched</v>
      </c>
      <c r="F7" s="5">
        <f>'Step1-RES Feasibility Checklist'!D24</f>
        <v>0</v>
      </c>
      <c r="G7" s="5"/>
      <c r="I7" s="26"/>
    </row>
    <row r="8" spans="2:14">
      <c r="B8" s="5" t="s">
        <v>107</v>
      </c>
      <c r="C8" s="5" t="s">
        <v>124</v>
      </c>
      <c r="E8" s="5" t="str">
        <f>'Step1-RES Feasibility Checklist'!C25</f>
        <v>For pitched roof installations, what is the roof pitch?
(Please enter numberic value of the roof pitch in degrees between 0 and 90°)</v>
      </c>
      <c r="F8" s="5">
        <f>'Step1-RES Feasibility Checklist'!D25</f>
        <v>0</v>
      </c>
      <c r="G8" s="5" t="str">
        <f>IF(F8&lt;=35,"High",IF(AND(F8&gt;35,F8&lt;45),"Medium",IF(AND(F8&gt;=45),"Low","")))</f>
        <v>High</v>
      </c>
    </row>
    <row r="9" spans="2:14">
      <c r="B9" s="5" t="s">
        <v>110</v>
      </c>
      <c r="C9" s="5" t="s">
        <v>124</v>
      </c>
      <c r="E9" s="5" t="str">
        <f>'Step1-RES Feasibility Checklist'!C26</f>
        <v>For roof-mounted solar PV, is the roof structure capable of supporting a solar PV installation?</v>
      </c>
      <c r="F9" s="5">
        <f>'Step1-RES Feasibility Checklist'!D26</f>
        <v>0</v>
      </c>
      <c r="G9" s="5"/>
    </row>
    <row r="10" spans="2:14">
      <c r="B10" s="5" t="s">
        <v>113</v>
      </c>
      <c r="C10" s="5" t="s">
        <v>126</v>
      </c>
      <c r="E10" s="5" t="str">
        <f>'Step1-RES Feasibility Checklist'!C27</f>
        <v>For roof-mounted solar PV, what kind of roof covering is used?</v>
      </c>
      <c r="F10" s="5">
        <f>'Step1-RES Feasibility Checklist'!D27</f>
        <v>0</v>
      </c>
      <c r="G10" s="5"/>
    </row>
    <row r="11" spans="2:14">
      <c r="B11" s="5" t="s">
        <v>116</v>
      </c>
      <c r="C11" s="5" t="s">
        <v>126</v>
      </c>
      <c r="E11" s="5" t="str">
        <f>'Step1-RES Feasibility Checklist'!C28</f>
        <v>Do you need to seek approval to install solar PV on this space e.g. from landlord, planning permission etc?</v>
      </c>
      <c r="F11" s="5">
        <f>'Step1-RES Feasibility Checklist'!D28</f>
        <v>0</v>
      </c>
      <c r="G11" s="5"/>
    </row>
    <row r="12" spans="2:14">
      <c r="B12" s="5" t="s">
        <v>118</v>
      </c>
      <c r="C12" s="5" t="s">
        <v>126</v>
      </c>
      <c r="E12" s="7" t="str">
        <f>'Step1-RES Feasibility Checklist'!C29</f>
        <v>Do you have stable on-site electricity demand on site to support the solar PV electricity output?</v>
      </c>
      <c r="F12" s="7">
        <f>'Step1-RES Feasibility Checklist'!D29</f>
        <v>0</v>
      </c>
      <c r="G12" s="7"/>
    </row>
    <row r="13" spans="2:14">
      <c r="B13" s="5" t="s">
        <v>87</v>
      </c>
      <c r="C13" s="5" t="s">
        <v>125</v>
      </c>
    </row>
    <row r="14" spans="2:14">
      <c r="B14" s="5" t="s">
        <v>94</v>
      </c>
      <c r="C14" s="5" t="s">
        <v>126</v>
      </c>
    </row>
    <row r="15" spans="2:14">
      <c r="B15" s="7" t="s">
        <v>101</v>
      </c>
      <c r="C15" s="7" t="s">
        <v>93</v>
      </c>
    </row>
  </sheetData>
  <sheetProtection algorithmName="SHA-512" hashValue="PPpxFSQU4a32rZ5dW83OZvt1a+2ZuoFLAAgZfEXfJmClVxfC38azkdcQlpgBxoyUIdKn7mNKxMw4Stj8K+r1DA==" saltValue="rgUc3jsop9Z6gRAx2clrR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2239BB2107AF445AA07B04E45E24D9B" ma:contentTypeVersion="5" ma:contentTypeDescription="Create a new document." ma:contentTypeScope="" ma:versionID="66150dffc00386e41db8a60415f977cf">
  <xsd:schema xmlns:xsd="http://www.w3.org/2001/XMLSchema" xmlns:xs="http://www.w3.org/2001/XMLSchema" xmlns:p="http://schemas.microsoft.com/office/2006/metadata/properties" xmlns:ns2="c6d8780f-a4c1-401c-ab21-331f78cccae3" xmlns:ns3="2e254475-feb3-4b2f-9972-7d77e8165694" targetNamespace="http://schemas.microsoft.com/office/2006/metadata/properties" ma:root="true" ma:fieldsID="4ac930fc7a9895c1f71bb50d9b33d215" ns2:_="" ns3:_="">
    <xsd:import namespace="c6d8780f-a4c1-401c-ab21-331f78cccae3"/>
    <xsd:import namespace="2e254475-feb3-4b2f-9972-7d77e816569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d8780f-a4c1-401c-ab21-331f78ccca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254475-feb3-4b2f-9972-7d77e816569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2e254475-feb3-4b2f-9972-7d77e8165694">
      <UserInfo>
        <DisplayName>Jack Jeffries</DisplayName>
        <AccountId>58</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2E3B7F-E4DB-42F8-8AD4-25989D278728}"/>
</file>

<file path=customXml/itemProps2.xml><?xml version="1.0" encoding="utf-8"?>
<ds:datastoreItem xmlns:ds="http://schemas.openxmlformats.org/officeDocument/2006/customXml" ds:itemID="{2E5DBE8B-DAE7-48CD-8C3B-9F86C40A43FD}"/>
</file>

<file path=customXml/itemProps3.xml><?xml version="1.0" encoding="utf-8"?>
<ds:datastoreItem xmlns:ds="http://schemas.openxmlformats.org/officeDocument/2006/customXml" ds:itemID="{F6295D7D-2E19-47A9-A87C-41011D13ED54}"/>
</file>

<file path=docProps/app.xml><?xml version="1.0" encoding="utf-8"?>
<Properties xmlns="http://schemas.openxmlformats.org/officeDocument/2006/extended-properties" xmlns:vt="http://schemas.openxmlformats.org/officeDocument/2006/docPropsVTypes">
  <Application>Microsoft Excel Online</Application>
  <Manager/>
  <Company>Efficio Limited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Ocholi, Dinachi</dc:creator>
  <cp:keywords/>
  <dc:description/>
  <cp:lastModifiedBy/>
  <cp:revision/>
  <dcterms:created xsi:type="dcterms:W3CDTF">2023-08-04T19:06:12Z</dcterms:created>
  <dcterms:modified xsi:type="dcterms:W3CDTF">2023-11-07T14:25:22Z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ef6dc1-c161-47ea-9175-6c9a73af72c1_Enabled">
    <vt:lpwstr>true</vt:lpwstr>
  </property>
  <property fmtid="{D5CDD505-2E9C-101B-9397-08002B2CF9AE}" pid="3" name="MSIP_Label_baef6dc1-c161-47ea-9175-6c9a73af72c1_SetDate">
    <vt:lpwstr>2023-08-04T19:59:44Z</vt:lpwstr>
  </property>
  <property fmtid="{D5CDD505-2E9C-101B-9397-08002B2CF9AE}" pid="4" name="MSIP_Label_baef6dc1-c161-47ea-9175-6c9a73af72c1_Method">
    <vt:lpwstr>Standard</vt:lpwstr>
  </property>
  <property fmtid="{D5CDD505-2E9C-101B-9397-08002B2CF9AE}" pid="5" name="MSIP_Label_baef6dc1-c161-47ea-9175-6c9a73af72c1_Name">
    <vt:lpwstr>Confidential</vt:lpwstr>
  </property>
  <property fmtid="{D5CDD505-2E9C-101B-9397-08002B2CF9AE}" pid="6" name="MSIP_Label_baef6dc1-c161-47ea-9175-6c9a73af72c1_SiteId">
    <vt:lpwstr>6050d346-c82b-45fc-bda8-6a1f58660092</vt:lpwstr>
  </property>
  <property fmtid="{D5CDD505-2E9C-101B-9397-08002B2CF9AE}" pid="7" name="MSIP_Label_baef6dc1-c161-47ea-9175-6c9a73af72c1_ActionId">
    <vt:lpwstr>577b0d46-717d-4293-b63f-aea6a15103e6</vt:lpwstr>
  </property>
  <property fmtid="{D5CDD505-2E9C-101B-9397-08002B2CF9AE}" pid="8" name="MSIP_Label_baef6dc1-c161-47ea-9175-6c9a73af72c1_ContentBits">
    <vt:lpwstr>2</vt:lpwstr>
  </property>
  <property fmtid="{D5CDD505-2E9C-101B-9397-08002B2CF9AE}" pid="9" name="ContentTypeId">
    <vt:lpwstr>0x01010032239BB2107AF445AA07B04E45E24D9B</vt:lpwstr>
  </property>
</Properties>
</file>